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9555"/>
  </bookViews>
  <sheets>
    <sheet name="ИТОГ 2019-20г" sheetId="1" r:id="rId1"/>
  </sheets>
  <externalReferences>
    <externalReference r:id="rId2"/>
  </externalReferences>
  <definedNames>
    <definedName name="_xlnm.Print_Area" localSheetId="0">'ИТОГ 2019-20г'!$C$2:$H$51</definedName>
  </definedNames>
  <calcPr calcId="145621"/>
</workbook>
</file>

<file path=xl/calcChain.xml><?xml version="1.0" encoding="utf-8"?>
<calcChain xmlns="http://schemas.openxmlformats.org/spreadsheetml/2006/main">
  <c r="E44" i="1" l="1"/>
  <c r="G44" i="1" s="1"/>
  <c r="F44" i="1"/>
  <c r="D44" i="1"/>
  <c r="H44" i="1" s="1"/>
  <c r="F24" i="1" l="1"/>
  <c r="H60" i="1"/>
  <c r="G60" i="1"/>
  <c r="E45" i="1"/>
  <c r="D45" i="1"/>
  <c r="E43" i="1"/>
  <c r="D43" i="1"/>
  <c r="E42" i="1"/>
  <c r="D42" i="1"/>
  <c r="F41" i="1"/>
  <c r="E40" i="1"/>
  <c r="D40" i="1"/>
  <c r="F39" i="1"/>
  <c r="F37" i="1"/>
  <c r="E36" i="1"/>
  <c r="C36" i="1"/>
  <c r="E35" i="1"/>
  <c r="D35" i="1"/>
  <c r="F28" i="1"/>
  <c r="F18" i="1"/>
  <c r="F15" i="1"/>
  <c r="E14" i="1"/>
  <c r="D14" i="1"/>
  <c r="D7" i="1"/>
  <c r="D60" i="1" l="1"/>
  <c r="F38" i="1"/>
  <c r="F14" i="1"/>
  <c r="D10" i="1"/>
  <c r="F60" i="1"/>
  <c r="D6" i="1" l="1"/>
  <c r="D9" i="1" l="1"/>
</calcChain>
</file>

<file path=xl/sharedStrings.xml><?xml version="1.0" encoding="utf-8"?>
<sst xmlns="http://schemas.openxmlformats.org/spreadsheetml/2006/main" count="46" uniqueCount="46">
  <si>
    <t>сумма, р.</t>
  </si>
  <si>
    <t>Фактичекий остаток денежных средств на конец отчетного периода</t>
  </si>
  <si>
    <t>Задолженность ТСН перед третьими лицами</t>
  </si>
  <si>
    <t xml:space="preserve">Начислено собственникам за отчетный период </t>
  </si>
  <si>
    <t>Статьи расходов</t>
  </si>
  <si>
    <t>начислено собственникам за услуги, р.</t>
  </si>
  <si>
    <t>поступило от собственников в счет оплаты за услуги , р.</t>
  </si>
  <si>
    <t>оплачено ТСН по договорам, р.</t>
  </si>
  <si>
    <t>фактический остаток на отчетный период, р.</t>
  </si>
  <si>
    <t>1. Управление и содержание общего имущества микрорайона</t>
  </si>
  <si>
    <t>1.1 В т. ч. в рамках договора содержания и ремонта мест общего пользования:</t>
  </si>
  <si>
    <t>Ремонт общих зон микрорайона, в т.ч: Замена элементов игровых снарядов на детской площадке; Работы по озеленению поселка (посадка, замена деревьев). Работы по обслуживанию общих инженерных сетей (кроме газовых). Аварийное обслуживание . Облуживание системы видеонаблюдения и шлагбаума спец. организацией. Механизированная расчистка территории микрорайона от снега  с вывозом снега. Установка дополнительных урн и лежачих полицейских. Установка дополнительной видеокамеры напротив контейнерной площадки.  Благоустройство территории между 1м и 2м кварталами</t>
  </si>
  <si>
    <t xml:space="preserve">Санитарное  обслуживание, в том числе:                                                        комплексная уборка от мусора дорог, въездной зоны, детской площадки; ручное перемещение снега в холодный период  или стрижка газонов в теплый период  въездной зоны, зон общего пользования (не включая зон индивидуального пользования вдоль междомовых проездов), детской площадки; ежедневная уборка площадки для сбора мусора; уборка помещений для персонала.                                                                             Техническое обслуживание, в том числе:                                                             дежурство с 8.00 до 20.00 ежедневно  электриков и сантехников;                                        модернизация, ремонт и обслуживание  общих зон микрорайона (в т.ч. посадка деревьев, обновление и пр.); обслуживание системы видеонаблюдения, шлагбаума, системы доступа; круглосуточное аварийное обслуживание; ремонт разрушенного дорожного покрытия.                                                                                              Офисные  расходы, в том числе:                                                                 предоставление услуг по ведению и обслуживанию сайта; ведение личных кабинетов на сайте, обеспечение телефонной связи,  юридические услуги по работе с должниками, обеспечение офисной  техникой и канцелярскими товарами, предоставление ПО для ведения учета.                                                    Механизированная чистка и вывоз снега </t>
  </si>
  <si>
    <t>1.2. Административно-управленческие расходы и развитие:</t>
  </si>
  <si>
    <t>Услуги банка (СберБанк)</t>
  </si>
  <si>
    <t>Госпошлина (судебные расходы)</t>
  </si>
  <si>
    <t>Проведение общественных мероприятий</t>
  </si>
  <si>
    <t>Развитие модернизация и реконструкция спортивной и детской площадок</t>
  </si>
  <si>
    <t>Аренда помещения для ТСН</t>
  </si>
  <si>
    <t>Резерв на непредвиденные расходы, в том числе дебиторская задолженность, выполнение требований законодательства  в случае внесения изменений и пр.</t>
  </si>
  <si>
    <t>1.3. Расходы на ФОТ и налоги</t>
  </si>
  <si>
    <t xml:space="preserve">Вознаграждение Председателю Правления ТСН </t>
  </si>
  <si>
    <t>Зарплата бухгалтера</t>
  </si>
  <si>
    <t>Зарплата Управляющего</t>
  </si>
  <si>
    <t>Налоги</t>
  </si>
  <si>
    <t>1.4. Прочие услуги</t>
  </si>
  <si>
    <t>Предоставление платных услуг жителям</t>
  </si>
  <si>
    <t>2. Коммунальные услуги:</t>
  </si>
  <si>
    <t xml:space="preserve">    Электроэнергия по показаниям жителей</t>
  </si>
  <si>
    <t xml:space="preserve">    Вода по показаниям жителей</t>
  </si>
  <si>
    <t xml:space="preserve">    Водоотведение по показаниям жителей</t>
  </si>
  <si>
    <t>Данные для сверки итого итогов:</t>
  </si>
  <si>
    <t>Сверка по формуле:</t>
  </si>
  <si>
    <t>Отчет ТСН "Березки-Новолуговое" за август 2019г. - июнь 2020г.</t>
  </si>
  <si>
    <t>1.5. Услуги круглосуточной охраны</t>
  </si>
  <si>
    <t>Услуги связи (Интернет)</t>
  </si>
  <si>
    <t>Электронная отчетность, ключи доступа</t>
  </si>
  <si>
    <t>Э/энергия по договору, из этой суммы:</t>
  </si>
  <si>
    <t>Вода и водоотведение по договору, из них:</t>
  </si>
  <si>
    <t>Задолженность собственников на конец отчетного периода (включая задолженность предыдущего периода)</t>
  </si>
  <si>
    <t>Итого</t>
  </si>
  <si>
    <t>Расходы по содержанию, управлению, ремонту общего имущества и коммунальным ресурсам</t>
  </si>
  <si>
    <t>3. Суммы за содержание  не вошедшие в смету дохов и расходов от 01.08.2019г, в связи с введением объектов ООО "Зеленый дом" в эксплуатацию после утверждения сметы.</t>
  </si>
  <si>
    <t xml:space="preserve">ИТОГО за отчетный период </t>
  </si>
  <si>
    <t>планируемый остаток по отчетному периоду, р.</t>
  </si>
  <si>
    <t>Оплачено собственниками за отчетный период (включая  оплату задолженности прошлого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</si>
</sst>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AF79F"/>
        <bgColor indexed="64"/>
      </patternFill>
    </fill>
    <fill>
      <patternFill patternType="solid">
        <fgColor rgb="FFFCFAB8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3" fontId="1" fillId="0" borderId="4" xfId="0" applyNumberFormat="1" applyFont="1" applyFill="1" applyBorder="1" applyAlignment="1">
      <alignment horizontal="left" vertical="center"/>
    </xf>
    <xf numFmtId="3" fontId="1" fillId="0" borderId="4" xfId="0" applyNumberFormat="1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0" fillId="0" borderId="1" xfId="0" applyBorder="1" applyAlignment="1">
      <alignment vertical="center"/>
    </xf>
    <xf numFmtId="3" fontId="2" fillId="0" borderId="2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0" xfId="0" applyNumberFormat="1" applyFill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0" fontId="2" fillId="2" borderId="13" xfId="0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3" fontId="0" fillId="0" borderId="20" xfId="0" applyNumberForma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3" fontId="2" fillId="4" borderId="21" xfId="0" applyNumberFormat="1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72;&#1084;&#1072;&#1088;&#1072;\Downloads\&#1054;&#1090;&#1095;&#1077;&#1090;%20&#1058;&#1057;&#1053;%20&#1079;&#1072;%2020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2019-20гг"/>
      <sheetName val="ИТОГ 2019-20гг (2)"/>
      <sheetName val="ИТОГ 2018"/>
    </sheetNames>
    <sheetDataSet>
      <sheetData sheetId="0"/>
      <sheetData sheetId="1">
        <row r="6">
          <cell r="D6">
            <v>2391317</v>
          </cell>
        </row>
        <row r="13">
          <cell r="D13">
            <v>19535173.84</v>
          </cell>
          <cell r="E13">
            <v>18921042.120000001</v>
          </cell>
        </row>
        <row r="14">
          <cell r="F14">
            <v>12500000</v>
          </cell>
        </row>
        <row r="30">
          <cell r="C30" t="str">
            <v>Доходы от сдачи в аренду (размещение оборудования Ростелеком)</v>
          </cell>
          <cell r="E30">
            <v>59802.11</v>
          </cell>
        </row>
        <row r="31">
          <cell r="D31">
            <v>14450</v>
          </cell>
          <cell r="E31">
            <v>15207.63</v>
          </cell>
        </row>
        <row r="32">
          <cell r="F32">
            <v>2160000</v>
          </cell>
        </row>
        <row r="34">
          <cell r="F34">
            <v>3900028.88</v>
          </cell>
        </row>
        <row r="35">
          <cell r="D35">
            <v>3138561.38</v>
          </cell>
          <cell r="E35">
            <v>3045782.86</v>
          </cell>
        </row>
        <row r="36">
          <cell r="F36">
            <v>6486857.1900000004</v>
          </cell>
        </row>
        <row r="37">
          <cell r="D37">
            <v>1704268.95</v>
          </cell>
          <cell r="E37">
            <v>1637853.24</v>
          </cell>
        </row>
        <row r="38">
          <cell r="D38">
            <v>3595092.35</v>
          </cell>
          <cell r="E38">
            <v>3458569.58</v>
          </cell>
        </row>
        <row r="39">
          <cell r="D39">
            <v>998533</v>
          </cell>
          <cell r="E39">
            <v>998533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60"/>
  <sheetViews>
    <sheetView tabSelected="1" topLeftCell="B2" zoomScale="90" zoomScaleNormal="90" workbookViewId="0">
      <selection activeCell="E9" sqref="E9"/>
    </sheetView>
  </sheetViews>
  <sheetFormatPr defaultColWidth="8.75" defaultRowHeight="15.75" x14ac:dyDescent="0.25"/>
  <cols>
    <col min="1" max="1" width="4.125" style="5" hidden="1" customWidth="1"/>
    <col min="2" max="2" width="2.125" style="4" customWidth="1"/>
    <col min="3" max="3" width="77" style="5" customWidth="1"/>
    <col min="4" max="5" width="14.75" style="6" customWidth="1"/>
    <col min="6" max="6" width="15" style="6" customWidth="1"/>
    <col min="7" max="8" width="14.25" style="6" customWidth="1"/>
    <col min="9" max="9" width="28.25" style="5" customWidth="1"/>
    <col min="10" max="10" width="16.5" style="5" customWidth="1"/>
    <col min="11" max="16384" width="8.75" style="5"/>
  </cols>
  <sheetData>
    <row r="1" spans="2:11" hidden="1" x14ac:dyDescent="0.25"/>
    <row r="2" spans="2:11" ht="46.5" customHeight="1" x14ac:dyDescent="0.25">
      <c r="C2" s="61" t="s">
        <v>33</v>
      </c>
      <c r="D2" s="61"/>
      <c r="E2" s="61"/>
      <c r="F2" s="61"/>
      <c r="G2" s="61"/>
      <c r="H2" s="61"/>
    </row>
    <row r="4" spans="2:11" ht="13.9" customHeight="1" thickBot="1" x14ac:dyDescent="0.3"/>
    <row r="5" spans="2:11" x14ac:dyDescent="0.25">
      <c r="B5" s="7"/>
      <c r="C5" s="8"/>
      <c r="D5" s="9" t="s">
        <v>0</v>
      </c>
      <c r="E5" s="10"/>
      <c r="F5" s="10"/>
      <c r="G5" s="11"/>
      <c r="H5" s="11"/>
      <c r="I5" s="12"/>
      <c r="J5" s="12"/>
      <c r="K5" s="12"/>
    </row>
    <row r="6" spans="2:11" hidden="1" x14ac:dyDescent="0.25">
      <c r="B6" s="7"/>
      <c r="C6" s="13" t="s">
        <v>1</v>
      </c>
      <c r="D6" s="2">
        <f>G47</f>
        <v>1078590.1199999973</v>
      </c>
      <c r="E6" s="10"/>
      <c r="F6" s="10"/>
      <c r="G6" s="11"/>
      <c r="H6" s="11"/>
      <c r="I6" s="12"/>
      <c r="J6" s="12"/>
      <c r="K6" s="12"/>
    </row>
    <row r="7" spans="2:11" ht="31.5" x14ac:dyDescent="0.25">
      <c r="C7" s="14" t="s">
        <v>39</v>
      </c>
      <c r="D7" s="1">
        <f>'[1]ИТОГ 2019-20гг (2)'!D6</f>
        <v>2391317</v>
      </c>
      <c r="E7" s="10"/>
      <c r="F7" s="10"/>
      <c r="G7" s="11"/>
      <c r="H7" s="11"/>
      <c r="I7" s="12"/>
      <c r="J7" s="12"/>
      <c r="K7" s="12"/>
    </row>
    <row r="8" spans="2:11" x14ac:dyDescent="0.25">
      <c r="C8" s="15" t="s">
        <v>2</v>
      </c>
      <c r="D8" s="2">
        <v>0</v>
      </c>
      <c r="E8" s="10"/>
      <c r="F8" s="10"/>
      <c r="G8" s="11"/>
      <c r="H8" s="11"/>
      <c r="I8" s="12"/>
      <c r="J8" s="12"/>
      <c r="K8" s="12"/>
    </row>
    <row r="9" spans="2:11" x14ac:dyDescent="0.25">
      <c r="B9" s="7"/>
      <c r="C9" s="15" t="s">
        <v>3</v>
      </c>
      <c r="D9" s="2">
        <f>D47</f>
        <v>28986079.52</v>
      </c>
      <c r="E9" s="10"/>
      <c r="F9" s="10"/>
      <c r="G9" s="11"/>
      <c r="H9" s="11"/>
      <c r="I9" s="12"/>
      <c r="J9" s="12"/>
      <c r="K9" s="12"/>
    </row>
    <row r="10" spans="2:11" ht="32.25" thickBot="1" x14ac:dyDescent="0.3">
      <c r="B10" s="7"/>
      <c r="C10" s="16" t="s">
        <v>45</v>
      </c>
      <c r="D10" s="3">
        <f>E47</f>
        <v>28136790.539999999</v>
      </c>
      <c r="E10" s="17"/>
      <c r="F10" s="17"/>
      <c r="G10" s="11"/>
      <c r="H10" s="11"/>
      <c r="I10" s="12"/>
      <c r="J10" s="12"/>
      <c r="K10" s="12"/>
    </row>
    <row r="11" spans="2:11" ht="30.6" customHeight="1" thickBot="1" x14ac:dyDescent="0.3">
      <c r="B11" s="7"/>
      <c r="D11" s="11"/>
      <c r="E11" s="11"/>
      <c r="F11" s="11"/>
      <c r="G11" s="11"/>
      <c r="H11" s="11"/>
      <c r="I11" s="12"/>
      <c r="J11" s="12"/>
      <c r="K11" s="12"/>
    </row>
    <row r="12" spans="2:11" ht="16.899999999999999" customHeight="1" thickBot="1" x14ac:dyDescent="0.3">
      <c r="B12" s="7"/>
      <c r="C12" s="62" t="s">
        <v>41</v>
      </c>
      <c r="D12" s="63"/>
      <c r="E12" s="63"/>
      <c r="F12" s="63"/>
      <c r="G12" s="63"/>
      <c r="H12" s="64"/>
      <c r="I12" s="12"/>
      <c r="J12" s="12"/>
      <c r="K12" s="12"/>
    </row>
    <row r="13" spans="2:11" ht="64.150000000000006" customHeight="1" thickBot="1" x14ac:dyDescent="0.3">
      <c r="B13" s="7"/>
      <c r="C13" s="18" t="s">
        <v>4</v>
      </c>
      <c r="D13" s="19" t="s">
        <v>5</v>
      </c>
      <c r="E13" s="19" t="s">
        <v>6</v>
      </c>
      <c r="F13" s="20" t="s">
        <v>7</v>
      </c>
      <c r="G13" s="21" t="s">
        <v>8</v>
      </c>
      <c r="H13" s="22" t="s">
        <v>44</v>
      </c>
      <c r="I13" s="23"/>
      <c r="J13" s="12"/>
      <c r="K13" s="12"/>
    </row>
    <row r="14" spans="2:11" s="30" customFormat="1" x14ac:dyDescent="0.25">
      <c r="B14" s="24"/>
      <c r="C14" s="25" t="s">
        <v>9</v>
      </c>
      <c r="D14" s="26">
        <f>'[1]ИТОГ 2019-20гг (2)'!D13</f>
        <v>19535173.84</v>
      </c>
      <c r="E14" s="27">
        <f>'[1]ИТОГ 2019-20гг (2)'!E13</f>
        <v>18921042.120000001</v>
      </c>
      <c r="F14" s="26">
        <f>F15+F18+F34+F28+F37</f>
        <v>16671314.35</v>
      </c>
      <c r="G14" s="27"/>
      <c r="H14" s="28"/>
      <c r="I14" s="29"/>
      <c r="J14" s="29"/>
      <c r="K14" s="29"/>
    </row>
    <row r="15" spans="2:11" s="30" customFormat="1" x14ac:dyDescent="0.25">
      <c r="B15" s="31"/>
      <c r="C15" s="32" t="s">
        <v>10</v>
      </c>
      <c r="D15" s="33"/>
      <c r="E15" s="33"/>
      <c r="F15" s="33">
        <f>'[1]ИТОГ 2019-20гг (2)'!F14</f>
        <v>12500000</v>
      </c>
      <c r="G15" s="33"/>
      <c r="H15" s="34"/>
      <c r="I15" s="29"/>
      <c r="J15" s="29"/>
      <c r="K15" s="29"/>
    </row>
    <row r="16" spans="2:11" ht="126" hidden="1" x14ac:dyDescent="0.25">
      <c r="B16" s="7"/>
      <c r="C16" s="14" t="s">
        <v>11</v>
      </c>
      <c r="D16" s="35"/>
      <c r="E16" s="35"/>
      <c r="F16" s="36"/>
      <c r="G16" s="36"/>
      <c r="H16" s="37"/>
      <c r="I16" s="12"/>
      <c r="K16" s="12"/>
    </row>
    <row r="17" spans="2:11" ht="276.60000000000002" customHeight="1" x14ac:dyDescent="0.25">
      <c r="B17" s="7"/>
      <c r="C17" s="38" t="s">
        <v>12</v>
      </c>
      <c r="D17" s="35"/>
      <c r="E17" s="35"/>
      <c r="F17" s="39"/>
      <c r="G17" s="36"/>
      <c r="H17" s="37"/>
      <c r="I17" s="29"/>
      <c r="K17" s="12"/>
    </row>
    <row r="18" spans="2:11" s="30" customFormat="1" x14ac:dyDescent="0.25">
      <c r="B18" s="31"/>
      <c r="C18" s="32" t="s">
        <v>13</v>
      </c>
      <c r="D18" s="33"/>
      <c r="E18" s="33"/>
      <c r="F18" s="33">
        <f>SUM(F19:F27)</f>
        <v>900786.16</v>
      </c>
      <c r="G18" s="33"/>
      <c r="H18" s="34"/>
      <c r="I18" s="29"/>
      <c r="J18" s="29"/>
      <c r="K18" s="29"/>
    </row>
    <row r="19" spans="2:11" x14ac:dyDescent="0.25">
      <c r="C19" s="13" t="s">
        <v>35</v>
      </c>
      <c r="D19" s="36"/>
      <c r="E19" s="36"/>
      <c r="F19" s="36">
        <v>50219.16</v>
      </c>
      <c r="G19" s="36"/>
      <c r="H19" s="37"/>
      <c r="I19" s="12"/>
      <c r="J19" s="12"/>
      <c r="K19" s="12"/>
    </row>
    <row r="20" spans="2:11" x14ac:dyDescent="0.25">
      <c r="C20" s="40" t="s">
        <v>36</v>
      </c>
      <c r="D20" s="36"/>
      <c r="E20" s="36"/>
      <c r="F20" s="36">
        <v>4700</v>
      </c>
      <c r="G20" s="36"/>
      <c r="H20" s="37"/>
      <c r="I20" s="12"/>
      <c r="J20" s="12"/>
      <c r="K20" s="12"/>
    </row>
    <row r="21" spans="2:11" x14ac:dyDescent="0.25">
      <c r="C21" s="13" t="s">
        <v>14</v>
      </c>
      <c r="D21" s="36"/>
      <c r="E21" s="36"/>
      <c r="F21" s="36">
        <v>12544</v>
      </c>
      <c r="G21" s="36"/>
      <c r="H21" s="37"/>
      <c r="I21" s="12"/>
      <c r="J21" s="12"/>
      <c r="K21" s="12"/>
    </row>
    <row r="22" spans="2:11" x14ac:dyDescent="0.25">
      <c r="C22" s="13" t="s">
        <v>15</v>
      </c>
      <c r="D22" s="36"/>
      <c r="E22" s="36"/>
      <c r="F22" s="36">
        <v>24000</v>
      </c>
      <c r="G22" s="36"/>
      <c r="H22" s="37"/>
    </row>
    <row r="23" spans="2:11" x14ac:dyDescent="0.25">
      <c r="C23" s="13" t="s">
        <v>16</v>
      </c>
      <c r="D23" s="36"/>
      <c r="E23" s="36"/>
      <c r="F23" s="36">
        <v>92461</v>
      </c>
      <c r="G23" s="36"/>
      <c r="H23" s="37"/>
      <c r="I23" s="12"/>
      <c r="J23" s="12"/>
      <c r="K23" s="12"/>
    </row>
    <row r="24" spans="2:11" x14ac:dyDescent="0.25">
      <c r="C24" s="13" t="s">
        <v>17</v>
      </c>
      <c r="D24" s="36"/>
      <c r="E24" s="36"/>
      <c r="F24" s="36">
        <f>661862-12162</f>
        <v>649700</v>
      </c>
      <c r="G24" s="36"/>
      <c r="H24" s="37"/>
      <c r="I24" s="12"/>
      <c r="J24" s="12"/>
      <c r="K24" s="12"/>
    </row>
    <row r="25" spans="2:11" hidden="1" x14ac:dyDescent="0.25">
      <c r="D25" s="36"/>
      <c r="E25" s="36"/>
      <c r="F25" s="36"/>
      <c r="G25" s="36"/>
      <c r="H25" s="37"/>
    </row>
    <row r="26" spans="2:11" x14ac:dyDescent="0.25">
      <c r="C26" s="13" t="s">
        <v>18</v>
      </c>
      <c r="D26" s="36"/>
      <c r="E26" s="36"/>
      <c r="F26" s="36">
        <v>55000</v>
      </c>
      <c r="G26" s="36"/>
      <c r="H26" s="37"/>
    </row>
    <row r="27" spans="2:11" ht="31.5" x14ac:dyDescent="0.25">
      <c r="C27" s="38" t="s">
        <v>19</v>
      </c>
      <c r="D27" s="36"/>
      <c r="E27" s="36"/>
      <c r="F27" s="36">
        <v>12162</v>
      </c>
      <c r="G27" s="36"/>
      <c r="H27" s="37"/>
    </row>
    <row r="28" spans="2:11" s="30" customFormat="1" x14ac:dyDescent="0.25">
      <c r="B28" s="31"/>
      <c r="C28" s="32" t="s">
        <v>20</v>
      </c>
      <c r="D28" s="33"/>
      <c r="E28" s="33"/>
      <c r="F28" s="33">
        <f>F29+F30+F31+F32</f>
        <v>1110528.19</v>
      </c>
      <c r="G28" s="33"/>
      <c r="H28" s="34"/>
      <c r="I28" s="29"/>
      <c r="J28" s="29"/>
      <c r="K28" s="29"/>
    </row>
    <row r="29" spans="2:11" s="44" customFormat="1" x14ac:dyDescent="0.25">
      <c r="B29" s="4"/>
      <c r="C29" s="41" t="s">
        <v>21</v>
      </c>
      <c r="D29" s="42"/>
      <c r="E29" s="42"/>
      <c r="F29" s="42">
        <v>87000</v>
      </c>
      <c r="G29" s="42"/>
      <c r="H29" s="43"/>
    </row>
    <row r="30" spans="2:11" s="44" customFormat="1" x14ac:dyDescent="0.25">
      <c r="B30" s="4"/>
      <c r="C30" s="41" t="s">
        <v>22</v>
      </c>
      <c r="D30" s="42"/>
      <c r="E30" s="42"/>
      <c r="F30" s="42">
        <v>210144.51</v>
      </c>
      <c r="G30" s="42"/>
      <c r="H30" s="43"/>
    </row>
    <row r="31" spans="2:11" s="44" customFormat="1" x14ac:dyDescent="0.25">
      <c r="B31" s="4"/>
      <c r="C31" s="41" t="s">
        <v>23</v>
      </c>
      <c r="D31" s="42"/>
      <c r="E31" s="42"/>
      <c r="F31" s="42">
        <v>162539.16</v>
      </c>
      <c r="G31" s="42"/>
      <c r="H31" s="43"/>
    </row>
    <row r="32" spans="2:11" s="44" customFormat="1" x14ac:dyDescent="0.25">
      <c r="B32" s="4"/>
      <c r="C32" s="41" t="s">
        <v>24</v>
      </c>
      <c r="D32" s="42"/>
      <c r="E32" s="42"/>
      <c r="F32" s="42">
        <v>650844.52</v>
      </c>
      <c r="G32" s="42"/>
      <c r="H32" s="43"/>
    </row>
    <row r="33" spans="2:11" hidden="1" x14ac:dyDescent="0.25">
      <c r="C33" s="45"/>
      <c r="D33" s="36"/>
      <c r="E33" s="36"/>
      <c r="F33" s="36"/>
      <c r="G33" s="36"/>
      <c r="H33" s="37"/>
    </row>
    <row r="34" spans="2:11" s="30" customFormat="1" x14ac:dyDescent="0.25">
      <c r="B34" s="31"/>
      <c r="C34" s="32" t="s">
        <v>25</v>
      </c>
      <c r="D34" s="33"/>
      <c r="E34" s="33"/>
      <c r="F34" s="33"/>
      <c r="G34" s="33"/>
      <c r="H34" s="34"/>
      <c r="I34" s="29"/>
    </row>
    <row r="35" spans="2:11" x14ac:dyDescent="0.25">
      <c r="C35" s="13" t="s">
        <v>26</v>
      </c>
      <c r="D35" s="36">
        <f>'[1]ИТОГ 2019-20гг (2)'!D31</f>
        <v>14450</v>
      </c>
      <c r="E35" s="36">
        <f>'[1]ИТОГ 2019-20гг (2)'!E31</f>
        <v>15207.63</v>
      </c>
      <c r="F35" s="36"/>
      <c r="G35" s="36"/>
      <c r="H35" s="37"/>
      <c r="I35" s="12"/>
      <c r="J35" s="12"/>
    </row>
    <row r="36" spans="2:11" x14ac:dyDescent="0.25">
      <c r="C36" s="13" t="str">
        <f>'[1]ИТОГ 2019-20гг (2)'!C30</f>
        <v>Доходы от сдачи в аренду (размещение оборудования Ростелеком)</v>
      </c>
      <c r="D36" s="36"/>
      <c r="E36" s="36">
        <f>'[1]ИТОГ 2019-20гг (2)'!E30</f>
        <v>59802.11</v>
      </c>
      <c r="F36" s="36"/>
      <c r="G36" s="36"/>
      <c r="H36" s="37"/>
      <c r="I36" s="12"/>
      <c r="J36" s="12"/>
    </row>
    <row r="37" spans="2:11" s="30" customFormat="1" x14ac:dyDescent="0.25">
      <c r="B37" s="31"/>
      <c r="C37" s="32" t="s">
        <v>34</v>
      </c>
      <c r="D37" s="33"/>
      <c r="E37" s="33"/>
      <c r="F37" s="33">
        <f>'[1]ИТОГ 2019-20гг (2)'!F32</f>
        <v>2160000</v>
      </c>
      <c r="G37" s="33"/>
      <c r="H37" s="34"/>
      <c r="I37" s="29"/>
    </row>
    <row r="38" spans="2:11" s="30" customFormat="1" ht="15.4" customHeight="1" x14ac:dyDescent="0.25">
      <c r="B38" s="31"/>
      <c r="C38" s="46" t="s">
        <v>27</v>
      </c>
      <c r="D38" s="47"/>
      <c r="E38" s="47"/>
      <c r="F38" s="47">
        <f>F39+F41</f>
        <v>10386886.07</v>
      </c>
      <c r="G38" s="47"/>
      <c r="H38" s="48"/>
      <c r="I38" s="29"/>
      <c r="J38" s="29"/>
      <c r="K38" s="29"/>
    </row>
    <row r="39" spans="2:11" x14ac:dyDescent="0.25">
      <c r="C39" s="49" t="s">
        <v>37</v>
      </c>
      <c r="D39" s="39"/>
      <c r="E39" s="39"/>
      <c r="F39" s="39">
        <f>'[1]ИТОГ 2019-20гг (2)'!F34</f>
        <v>3900028.88</v>
      </c>
      <c r="G39" s="39"/>
      <c r="H39" s="50"/>
      <c r="I39" s="12"/>
      <c r="J39" s="12"/>
      <c r="K39" s="12"/>
    </row>
    <row r="40" spans="2:11" x14ac:dyDescent="0.25">
      <c r="C40" s="13" t="s">
        <v>28</v>
      </c>
      <c r="D40" s="36">
        <f>'[1]ИТОГ 2019-20гг (2)'!D35</f>
        <v>3138561.38</v>
      </c>
      <c r="E40" s="36">
        <f>'[1]ИТОГ 2019-20гг (2)'!E35</f>
        <v>3045782.86</v>
      </c>
      <c r="F40" s="36"/>
      <c r="G40" s="36"/>
      <c r="H40" s="37"/>
      <c r="I40" s="12"/>
      <c r="J40" s="12"/>
      <c r="K40" s="12"/>
    </row>
    <row r="41" spans="2:11" x14ac:dyDescent="0.25">
      <c r="C41" s="49" t="s">
        <v>38</v>
      </c>
      <c r="D41" s="39"/>
      <c r="E41" s="39"/>
      <c r="F41" s="39">
        <f>'[1]ИТОГ 2019-20гг (2)'!F36</f>
        <v>6486857.1900000004</v>
      </c>
      <c r="G41" s="39"/>
      <c r="H41" s="50"/>
      <c r="I41" s="12"/>
      <c r="J41" s="12"/>
      <c r="K41" s="12"/>
    </row>
    <row r="42" spans="2:11" x14ac:dyDescent="0.25">
      <c r="C42" s="13" t="s">
        <v>29</v>
      </c>
      <c r="D42" s="36">
        <f>'[1]ИТОГ 2019-20гг (2)'!D37</f>
        <v>1704268.95</v>
      </c>
      <c r="E42" s="36">
        <f>'[1]ИТОГ 2019-20гг (2)'!E37</f>
        <v>1637853.24</v>
      </c>
      <c r="F42" s="36"/>
      <c r="G42" s="36"/>
      <c r="H42" s="37"/>
      <c r="I42" s="12"/>
      <c r="J42" s="12"/>
      <c r="K42" s="12"/>
    </row>
    <row r="43" spans="2:11" ht="16.5" thickBot="1" x14ac:dyDescent="0.3">
      <c r="C43" s="45" t="s">
        <v>30</v>
      </c>
      <c r="D43" s="51">
        <f>'[1]ИТОГ 2019-20гг (2)'!D38</f>
        <v>3595092.35</v>
      </c>
      <c r="E43" s="51">
        <f>'[1]ИТОГ 2019-20гг (2)'!E38</f>
        <v>3458569.58</v>
      </c>
      <c r="F43" s="51"/>
      <c r="G43" s="51"/>
      <c r="H43" s="52"/>
      <c r="I43" s="12"/>
      <c r="J43" s="12"/>
      <c r="K43" s="12"/>
    </row>
    <row r="44" spans="2:11" ht="16.5" thickBot="1" x14ac:dyDescent="0.3">
      <c r="C44" s="60" t="s">
        <v>40</v>
      </c>
      <c r="D44" s="59">
        <f>D47-D45</f>
        <v>27987546.52</v>
      </c>
      <c r="E44" s="53">
        <f t="shared" ref="E44:F44" si="0">E47-E45</f>
        <v>27138257.539999999</v>
      </c>
      <c r="F44" s="53">
        <f t="shared" si="0"/>
        <v>27058200.420000002</v>
      </c>
      <c r="G44" s="53">
        <f>E44-F44</f>
        <v>80057.119999997318</v>
      </c>
      <c r="H44" s="54">
        <f>D44-F44</f>
        <v>929346.09999999776</v>
      </c>
      <c r="I44" s="12"/>
      <c r="J44" s="12"/>
      <c r="K44" s="12"/>
    </row>
    <row r="45" spans="2:11" s="30" customFormat="1" ht="51.6" customHeight="1" thickBot="1" x14ac:dyDescent="0.3">
      <c r="B45" s="31"/>
      <c r="C45" s="55" t="s">
        <v>42</v>
      </c>
      <c r="D45" s="47">
        <f>'[1]ИТОГ 2019-20гг (2)'!D39</f>
        <v>998533</v>
      </c>
      <c r="E45" s="47">
        <f>'[1]ИТОГ 2019-20гг (2)'!E39</f>
        <v>998533</v>
      </c>
      <c r="F45" s="47"/>
      <c r="G45" s="47"/>
      <c r="H45" s="48"/>
      <c r="I45" s="29"/>
      <c r="J45" s="29"/>
      <c r="K45" s="29"/>
    </row>
    <row r="46" spans="2:11" ht="16.5" hidden="1" thickBot="1" x14ac:dyDescent="0.3">
      <c r="C46" s="45"/>
      <c r="D46" s="51"/>
      <c r="E46" s="56"/>
      <c r="F46" s="56"/>
      <c r="G46" s="36"/>
      <c r="H46" s="37"/>
      <c r="I46" s="12"/>
      <c r="J46" s="12"/>
      <c r="K46" s="12"/>
    </row>
    <row r="47" spans="2:11" s="30" customFormat="1" ht="17.45" customHeight="1" thickBot="1" x14ac:dyDescent="0.3">
      <c r="B47" s="31"/>
      <c r="C47" s="57" t="s">
        <v>43</v>
      </c>
      <c r="D47" s="53">
        <v>28986079.52</v>
      </c>
      <c r="E47" s="53">
        <v>28136790.539999999</v>
      </c>
      <c r="F47" s="58">
        <v>27058200.420000002</v>
      </c>
      <c r="G47" s="53">
        <v>1078590.1199999973</v>
      </c>
      <c r="H47" s="54">
        <v>1927879.0999999978</v>
      </c>
    </row>
    <row r="48" spans="2:11" x14ac:dyDescent="0.25">
      <c r="D48" s="11"/>
      <c r="E48" s="11"/>
      <c r="F48" s="11"/>
      <c r="G48" s="11"/>
      <c r="H48" s="11"/>
      <c r="I48" s="12"/>
      <c r="J48" s="12"/>
    </row>
    <row r="49" spans="3:8" x14ac:dyDescent="0.25">
      <c r="D49" s="11"/>
      <c r="E49" s="11"/>
      <c r="H49" s="11"/>
    </row>
    <row r="50" spans="3:8" x14ac:dyDescent="0.25">
      <c r="D50" s="11"/>
      <c r="E50" s="11"/>
    </row>
    <row r="59" spans="3:8" hidden="1" x14ac:dyDescent="0.25">
      <c r="C59" s="5" t="s">
        <v>31</v>
      </c>
      <c r="D59" s="7">
        <v>24817100</v>
      </c>
      <c r="E59" s="7"/>
      <c r="F59" s="7">
        <v>23010853</v>
      </c>
      <c r="G59" s="7">
        <v>235548</v>
      </c>
      <c r="H59" s="7">
        <v>2041795</v>
      </c>
    </row>
    <row r="60" spans="3:8" hidden="1" x14ac:dyDescent="0.25">
      <c r="C60" s="5" t="s">
        <v>32</v>
      </c>
      <c r="D60" s="7">
        <f>$D$14+$D$38+$D$35</f>
        <v>19549623.84</v>
      </c>
      <c r="E60" s="7"/>
      <c r="F60" s="7">
        <f>F$14+F$38+F$35</f>
        <v>27058200.420000002</v>
      </c>
      <c r="G60" s="7">
        <f>G$14+G$38+G$35</f>
        <v>0</v>
      </c>
      <c r="H60" s="7">
        <f>H$14+H$38+H$35</f>
        <v>0</v>
      </c>
    </row>
  </sheetData>
  <mergeCells count="2">
    <mergeCell ref="C2:H2"/>
    <mergeCell ref="C12:H12"/>
  </mergeCells>
  <pageMargins left="0.38" right="0.26" top="0.28000000000000003" bottom="0.25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 2019-20г</vt:lpstr>
      <vt:lpstr>'ИТОГ 2019-20г'!Область_печати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</dc:creator>
  <cp:lastModifiedBy>Ландман Лариса Викторовна</cp:lastModifiedBy>
  <cp:lastPrinted>2020-07-08T03:59:27Z</cp:lastPrinted>
  <dcterms:created xsi:type="dcterms:W3CDTF">2020-07-07T19:10:31Z</dcterms:created>
  <dcterms:modified xsi:type="dcterms:W3CDTF">2020-07-08T05:56:17Z</dcterms:modified>
</cp:coreProperties>
</file>